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kallenbach\MESB Dropbox\MESB Team Folder\ADMIN\BOARD REFERENCE MANUAL\2024 BOARD REFERENCE MANUAL\Tab 8\"/>
    </mc:Choice>
  </mc:AlternateContent>
  <xr:revisionPtr revIDLastSave="0" documentId="13_ncr:1_{03DEA0DE-5109-47DD-A1BF-A3200742E49A}" xr6:coauthVersionLast="47" xr6:coauthVersionMax="47" xr10:uidLastSave="{00000000-0000-0000-0000-000000000000}"/>
  <bookViews>
    <workbookView xWindow="28680" yWindow="-120" windowWidth="29040" windowHeight="15840" xr2:uid="{A074C1D3-79E8-4090-82D6-52B833EE2435}"/>
  </bookViews>
  <sheets>
    <sheet name="2024 Approved Assessmen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D28" i="1"/>
  <c r="D32" i="1" s="1"/>
  <c r="I23" i="1"/>
  <c r="E23" i="1"/>
  <c r="F19" i="1" s="1"/>
  <c r="G19" i="1" s="1"/>
  <c r="B23" i="1"/>
  <c r="C22" i="1" s="1"/>
  <c r="F21" i="1"/>
  <c r="G21" i="1" s="1"/>
  <c r="F20" i="1"/>
  <c r="G20" i="1" s="1"/>
  <c r="F18" i="1"/>
  <c r="G18" i="1" s="1"/>
  <c r="F17" i="1"/>
  <c r="G17" i="1" s="1"/>
  <c r="F16" i="1"/>
  <c r="G16" i="1" s="1"/>
  <c r="C16" i="1"/>
  <c r="B16" i="1"/>
  <c r="F15" i="1"/>
  <c r="G15" i="1" s="1"/>
  <c r="F14" i="1"/>
  <c r="G14" i="1" s="1"/>
  <c r="F12" i="1"/>
  <c r="D13" i="1" l="1"/>
  <c r="H13" i="1" s="1"/>
  <c r="D18" i="1"/>
  <c r="H18" i="1" s="1"/>
  <c r="D16" i="1"/>
  <c r="H16" i="1" s="1"/>
  <c r="F23" i="1"/>
  <c r="D22" i="1"/>
  <c r="H22" i="1" s="1"/>
  <c r="C13" i="1"/>
  <c r="C17" i="1"/>
  <c r="D17" i="1" s="1"/>
  <c r="H17" i="1" s="1"/>
  <c r="C21" i="1"/>
  <c r="D21" i="1" s="1"/>
  <c r="H21" i="1" s="1"/>
  <c r="C12" i="1"/>
  <c r="C23" i="1" s="1"/>
  <c r="F13" i="1"/>
  <c r="G13" i="1" s="1"/>
  <c r="C20" i="1"/>
  <c r="D20" i="1" s="1"/>
  <c r="H20" i="1" s="1"/>
  <c r="C15" i="1"/>
  <c r="D15" i="1" s="1"/>
  <c r="H15" i="1" s="1"/>
  <c r="G12" i="1"/>
  <c r="G23" i="1" s="1"/>
  <c r="C19" i="1"/>
  <c r="D19" i="1" s="1"/>
  <c r="H19" i="1" s="1"/>
  <c r="C14" i="1"/>
  <c r="D14" i="1" s="1"/>
  <c r="H14" i="1" s="1"/>
  <c r="C18" i="1"/>
  <c r="D12" i="1" l="1"/>
  <c r="H12" i="1" l="1"/>
  <c r="D23" i="1"/>
  <c r="H23" i="1" l="1"/>
</calcChain>
</file>

<file path=xl/sharedStrings.xml><?xml version="1.0" encoding="utf-8"?>
<sst xmlns="http://schemas.openxmlformats.org/spreadsheetml/2006/main" count="42" uniqueCount="39">
  <si>
    <r>
      <t xml:space="preserve">MESB BOARD ASSESSMENT SCHEDULE 2024 BUDGET - </t>
    </r>
    <r>
      <rPr>
        <b/>
        <sz val="12"/>
        <color rgb="FFFF0000"/>
        <rFont val="Geneva"/>
      </rPr>
      <t>APPROVED 7.12.23</t>
    </r>
  </si>
  <si>
    <t xml:space="preserve">METROPOLITAN EMERGENCY SERVICES BOARD  --- ASSESSMENT TO MEMBERS </t>
  </si>
  <si>
    <t>% of 2021</t>
  </si>
  <si>
    <r>
      <rPr>
        <b/>
        <sz val="8"/>
        <color indexed="10"/>
        <rFont val="New Century Schlbk"/>
      </rPr>
      <t xml:space="preserve">APPROVED </t>
    </r>
    <r>
      <rPr>
        <b/>
        <sz val="8"/>
        <rFont val="New Century Schlbk"/>
      </rPr>
      <t xml:space="preserve">2024 DUES  </t>
    </r>
  </si>
  <si>
    <r>
      <rPr>
        <b/>
        <sz val="8"/>
        <color indexed="10"/>
        <rFont val="New Century Schlbk"/>
      </rPr>
      <t>APPROVED</t>
    </r>
    <r>
      <rPr>
        <b/>
        <sz val="8"/>
        <rFont val="New Century Schlbk"/>
      </rPr>
      <t xml:space="preserve"> 2024 DUES  </t>
    </r>
  </si>
  <si>
    <t>APPROVED</t>
  </si>
  <si>
    <t>COUNTY</t>
  </si>
  <si>
    <t>Population for Radio Admin.</t>
  </si>
  <si>
    <t>Population for Radio Admin</t>
  </si>
  <si>
    <t>Radio. Admin</t>
  </si>
  <si>
    <t>Population for Operational Admin.</t>
  </si>
  <si>
    <t>Population for Oper. Admin</t>
  </si>
  <si>
    <t>Oper. Admin</t>
  </si>
  <si>
    <t xml:space="preserve">2024 ASSESSMENT TOTAL </t>
  </si>
  <si>
    <t xml:space="preserve">2023 ASSESSMENT TOTAL </t>
  </si>
  <si>
    <t>Anoka</t>
  </si>
  <si>
    <t>Carver</t>
  </si>
  <si>
    <t>Chisago</t>
  </si>
  <si>
    <t>Dakota</t>
  </si>
  <si>
    <t>Hennepin</t>
  </si>
  <si>
    <t xml:space="preserve">Isanti </t>
  </si>
  <si>
    <t>Ramsey</t>
  </si>
  <si>
    <t>Scott</t>
  </si>
  <si>
    <t>Sherburne</t>
  </si>
  <si>
    <t>Washington</t>
  </si>
  <si>
    <t>Minneapolis</t>
  </si>
  <si>
    <t>TOTAL</t>
  </si>
  <si>
    <t>ttl radio admin</t>
  </si>
  <si>
    <t>ttl admin&amp;911</t>
  </si>
  <si>
    <t>interest revenue</t>
  </si>
  <si>
    <t>ems reimb</t>
  </si>
  <si>
    <t>State rebate</t>
  </si>
  <si>
    <t>MMCD shared</t>
  </si>
  <si>
    <t>Retained Earnings</t>
  </si>
  <si>
    <t>Radio allocation</t>
  </si>
  <si>
    <t>MCIT dividend</t>
  </si>
  <si>
    <t xml:space="preserve">GIS position </t>
  </si>
  <si>
    <t>previous year's unspent revenue</t>
  </si>
  <si>
    <t>Radio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</si>
</sst>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5">
    <font>
      <sz val="10"/>
      <name val="Geneva"/>
    </font>
    <font>
      <sz val="10"/>
      <name val="Geneva"/>
    </font>
    <font>
      <b/>
      <sz val="12"/>
      <name val="Geneva"/>
    </font>
    <font>
      <b/>
      <sz val="12"/>
      <color rgb="FFFF0000"/>
      <name val="Geneva"/>
    </font>
    <font>
      <b/>
      <sz val="8"/>
      <name val="New Century Schlbk"/>
    </font>
    <font>
      <b/>
      <sz val="8"/>
      <color indexed="10"/>
      <name val="New Century Schlbk"/>
    </font>
    <font>
      <b/>
      <sz val="10"/>
      <color rgb="FFFF0000"/>
      <name val="Geneva"/>
    </font>
    <font>
      <i/>
      <sz val="10"/>
      <name val="Geneva"/>
    </font>
    <font>
      <b/>
      <sz val="10"/>
      <name val="Geneva"/>
    </font>
    <font>
      <sz val="10"/>
      <name val="New Century Schlbk"/>
    </font>
    <font>
      <b/>
      <i/>
      <sz val="10"/>
      <name val="Geneva"/>
    </font>
    <font>
      <sz val="10"/>
      <color rgb="FFFF0000"/>
      <name val="Geneva"/>
    </font>
    <font>
      <sz val="10"/>
      <color rgb="FFFF0000"/>
      <name val="New Century Schlbk"/>
    </font>
    <font>
      <u/>
      <sz val="10"/>
      <name val="New Century Schlbk"/>
    </font>
    <font>
      <i/>
      <sz val="10"/>
      <color rgb="FFFF0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9" xfId="0" applyBorder="1"/>
    <xf numFmtId="41" fontId="0" fillId="0" borderId="10" xfId="0" applyNumberFormat="1" applyBorder="1"/>
    <xf numFmtId="10" fontId="0" fillId="0" borderId="10" xfId="0" applyNumberFormat="1" applyBorder="1"/>
    <xf numFmtId="5" fontId="0" fillId="0" borderId="9" xfId="0" applyNumberFormat="1" applyBorder="1"/>
    <xf numFmtId="10" fontId="0" fillId="0" borderId="9" xfId="0" applyNumberFormat="1" applyBorder="1"/>
    <xf numFmtId="5" fontId="0" fillId="0" borderId="11" xfId="0" applyNumberFormat="1" applyBorder="1"/>
    <xf numFmtId="0" fontId="0" fillId="0" borderId="12" xfId="0" applyBorder="1"/>
    <xf numFmtId="41" fontId="0" fillId="0" borderId="13" xfId="0" applyNumberFormat="1" applyBorder="1"/>
    <xf numFmtId="10" fontId="0" fillId="0" borderId="13" xfId="0" applyNumberFormat="1" applyBorder="1"/>
    <xf numFmtId="5" fontId="0" fillId="0" borderId="12" xfId="0" applyNumberFormat="1" applyBorder="1"/>
    <xf numFmtId="10" fontId="0" fillId="0" borderId="12" xfId="0" applyNumberFormat="1" applyBorder="1"/>
    <xf numFmtId="5" fontId="0" fillId="0" borderId="14" xfId="0" applyNumberFormat="1" applyBorder="1"/>
    <xf numFmtId="0" fontId="9" fillId="0" borderId="15" xfId="0" applyFont="1" applyBorder="1"/>
    <xf numFmtId="0" fontId="0" fillId="0" borderId="16" xfId="0" applyBorder="1"/>
    <xf numFmtId="41" fontId="0" fillId="0" borderId="17" xfId="0" applyNumberFormat="1" applyBorder="1"/>
    <xf numFmtId="10" fontId="0" fillId="0" borderId="18" xfId="0" applyNumberFormat="1" applyBorder="1"/>
    <xf numFmtId="5" fontId="0" fillId="0" borderId="16" xfId="0" applyNumberFormat="1" applyBorder="1"/>
    <xf numFmtId="10" fontId="0" fillId="0" borderId="8" xfId="0" applyNumberFormat="1" applyBorder="1"/>
    <xf numFmtId="5" fontId="0" fillId="0" borderId="19" xfId="0" applyNumberFormat="1" applyBorder="1"/>
    <xf numFmtId="0" fontId="0" fillId="0" borderId="8" xfId="0" applyBorder="1"/>
    <xf numFmtId="41" fontId="0" fillId="0" borderId="8" xfId="0" applyNumberFormat="1" applyBorder="1"/>
    <xf numFmtId="10" fontId="0" fillId="0" borderId="2" xfId="0" applyNumberFormat="1" applyBorder="1"/>
    <xf numFmtId="5" fontId="0" fillId="0" borderId="8" xfId="0" applyNumberFormat="1" applyBorder="1"/>
    <xf numFmtId="5" fontId="7" fillId="0" borderId="0" xfId="0" applyNumberFormat="1" applyFont="1"/>
    <xf numFmtId="0" fontId="7" fillId="0" borderId="0" xfId="0" applyFont="1"/>
    <xf numFmtId="10" fontId="0" fillId="0" borderId="0" xfId="0" applyNumberFormat="1"/>
    <xf numFmtId="164" fontId="9" fillId="0" borderId="0" xfId="0" applyNumberFormat="1" applyFont="1"/>
    <xf numFmtId="164" fontId="9" fillId="3" borderId="0" xfId="0" applyNumberFormat="1" applyFont="1" applyFill="1"/>
    <xf numFmtId="0" fontId="11" fillId="0" borderId="0" xfId="0" applyFont="1"/>
    <xf numFmtId="164" fontId="9" fillId="4" borderId="0" xfId="0" applyNumberFormat="1" applyFont="1" applyFill="1"/>
    <xf numFmtId="0" fontId="12" fillId="0" borderId="0" xfId="0" applyFont="1"/>
    <xf numFmtId="164" fontId="12" fillId="0" borderId="0" xfId="0" applyNumberFormat="1" applyFont="1"/>
    <xf numFmtId="0" fontId="9" fillId="0" borderId="0" xfId="0" applyFont="1"/>
    <xf numFmtId="164" fontId="13" fillId="0" borderId="0" xfId="0" applyNumberFormat="1" applyFont="1"/>
    <xf numFmtId="0" fontId="14" fillId="0" borderId="0" xfId="0" applyFont="1"/>
    <xf numFmtId="164" fontId="0" fillId="0" borderId="0" xfId="0" applyNumberFormat="1"/>
    <xf numFmtId="40" fontId="0" fillId="0" borderId="0" xfId="1" applyFont="1"/>
    <xf numFmtId="43" fontId="0" fillId="0" borderId="0" xfId="0" applyNumberFormat="1"/>
    <xf numFmtId="0" fontId="10" fillId="0" borderId="0" xfId="0" applyFont="1"/>
    <xf numFmtId="40" fontId="10" fillId="0" borderId="0" xfId="1" applyFont="1"/>
    <xf numFmtId="10" fontId="10" fillId="0" borderId="0" xfId="0" applyNumberFormat="1" applyFont="1"/>
    <xf numFmtId="0" fontId="2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/>
    <xf numFmtId="5" fontId="7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42BE-E322-4680-80AC-64C1ECFE4230}">
  <dimension ref="A2:K45"/>
  <sheetViews>
    <sheetView tabSelected="1" topLeftCell="A3" workbookViewId="0">
      <selection activeCell="L21" sqref="L21"/>
    </sheetView>
  </sheetViews>
  <sheetFormatPr defaultRowHeight="12.75"/>
  <cols>
    <col min="1" max="1" width="17.5703125" customWidth="1"/>
    <col min="2" max="3" width="14.7109375" customWidth="1"/>
    <col min="4" max="4" width="12.85546875" customWidth="1"/>
    <col min="5" max="5" width="14.42578125" customWidth="1"/>
    <col min="6" max="6" width="14.7109375" customWidth="1"/>
    <col min="7" max="7" width="13.28515625" customWidth="1"/>
    <col min="8" max="8" width="15.85546875" customWidth="1"/>
    <col min="9" max="9" width="15.7109375" customWidth="1"/>
    <col min="10" max="10" width="11.28515625" customWidth="1"/>
  </cols>
  <sheetData>
    <row r="2" spans="1:10" ht="15.75">
      <c r="A2" s="1" t="s">
        <v>0</v>
      </c>
    </row>
    <row r="6" spans="1:10" ht="16.5" thickBot="1">
      <c r="A6" s="49" t="s">
        <v>1</v>
      </c>
      <c r="B6" s="49"/>
      <c r="C6" s="49"/>
      <c r="D6" s="49"/>
      <c r="E6" s="49"/>
      <c r="F6" s="49"/>
      <c r="G6" s="49"/>
      <c r="H6" s="49"/>
      <c r="I6" s="49"/>
    </row>
    <row r="7" spans="1:10" ht="41.25" customHeight="1" thickBot="1">
      <c r="A7" s="2"/>
      <c r="B7" s="3">
        <v>2021</v>
      </c>
      <c r="C7" s="4" t="s">
        <v>2</v>
      </c>
      <c r="D7" s="5" t="s">
        <v>3</v>
      </c>
      <c r="E7" s="3">
        <v>2021</v>
      </c>
      <c r="F7" s="4" t="s">
        <v>2</v>
      </c>
      <c r="G7" s="6" t="s">
        <v>4</v>
      </c>
      <c r="H7" s="7" t="s">
        <v>5</v>
      </c>
      <c r="I7" s="7"/>
      <c r="J7" s="55"/>
    </row>
    <row r="8" spans="1:10">
      <c r="A8" s="50" t="s">
        <v>6</v>
      </c>
      <c r="B8" s="50" t="s">
        <v>7</v>
      </c>
      <c r="C8" s="50" t="s">
        <v>8</v>
      </c>
      <c r="D8" s="50" t="s">
        <v>9</v>
      </c>
      <c r="E8" s="50" t="s">
        <v>10</v>
      </c>
      <c r="F8" s="50" t="s">
        <v>11</v>
      </c>
      <c r="G8" s="50" t="s">
        <v>12</v>
      </c>
      <c r="H8" s="50" t="s">
        <v>13</v>
      </c>
      <c r="I8" s="50" t="s">
        <v>14</v>
      </c>
      <c r="J8" s="56"/>
    </row>
    <row r="9" spans="1:10">
      <c r="A9" s="51"/>
      <c r="B9" s="51"/>
      <c r="C9" s="51"/>
      <c r="D9" s="51"/>
      <c r="E9" s="51"/>
      <c r="F9" s="51"/>
      <c r="G9" s="53"/>
      <c r="H9" s="51"/>
      <c r="I9" s="51"/>
      <c r="J9" s="56"/>
    </row>
    <row r="10" spans="1:10">
      <c r="A10" s="51"/>
      <c r="B10" s="51"/>
      <c r="C10" s="51"/>
      <c r="D10" s="51"/>
      <c r="E10" s="51"/>
      <c r="F10" s="51"/>
      <c r="G10" s="53"/>
      <c r="H10" s="51"/>
      <c r="I10" s="51"/>
      <c r="J10" s="56"/>
    </row>
    <row r="11" spans="1:10" ht="13.5" thickBot="1">
      <c r="A11" s="52"/>
      <c r="B11" s="52"/>
      <c r="C11" s="52"/>
      <c r="D11" s="51"/>
      <c r="E11" s="52"/>
      <c r="F11" s="51"/>
      <c r="G11" s="54"/>
      <c r="H11" s="52"/>
      <c r="I11" s="52"/>
      <c r="J11" s="56"/>
    </row>
    <row r="12" spans="1:10">
      <c r="A12" s="8" t="s">
        <v>15</v>
      </c>
      <c r="B12" s="9">
        <v>366888</v>
      </c>
      <c r="C12" s="10">
        <f t="shared" ref="C12:C22" si="0">$B12/$B$23</f>
        <v>0.1084042805283707</v>
      </c>
      <c r="D12" s="11">
        <f t="shared" ref="D12:D21" si="1">$D$32*$C12</f>
        <v>28359.427020466002</v>
      </c>
      <c r="E12" s="9">
        <v>366888</v>
      </c>
      <c r="F12" s="12">
        <f t="shared" ref="F12:F21" si="2">$E12/$E$23</f>
        <v>0.1084042805283707</v>
      </c>
      <c r="G12" s="13">
        <f>$F$12*$G35</f>
        <v>140909.52085336371</v>
      </c>
      <c r="H12" s="11">
        <f>D12+G12</f>
        <v>169268.94787382972</v>
      </c>
      <c r="I12" s="11">
        <v>160286.59739016625</v>
      </c>
      <c r="J12" s="57"/>
    </row>
    <row r="13" spans="1:10">
      <c r="A13" s="14" t="s">
        <v>16</v>
      </c>
      <c r="B13" s="15">
        <v>108891</v>
      </c>
      <c r="C13" s="16">
        <f t="shared" si="0"/>
        <v>3.217398909480499E-2</v>
      </c>
      <c r="D13" s="17">
        <f t="shared" si="1"/>
        <v>8416.9729391137444</v>
      </c>
      <c r="E13" s="15">
        <v>108891</v>
      </c>
      <c r="F13" s="18">
        <f t="shared" si="2"/>
        <v>3.217398909480499E-2</v>
      </c>
      <c r="G13" s="19">
        <f t="shared" ref="G13:G21" si="3">$G$35*$F13</f>
        <v>41821.424072860456</v>
      </c>
      <c r="H13" s="17">
        <f t="shared" ref="H13:H22" si="4">D13+G13</f>
        <v>50238.397011974201</v>
      </c>
      <c r="I13" s="17">
        <v>47371.989426884</v>
      </c>
      <c r="J13" s="57"/>
    </row>
    <row r="14" spans="1:10">
      <c r="A14" s="14" t="s">
        <v>17</v>
      </c>
      <c r="B14" s="15">
        <v>57291</v>
      </c>
      <c r="C14" s="16">
        <f t="shared" si="0"/>
        <v>1.6927753526282913E-2</v>
      </c>
      <c r="D14" s="17">
        <f t="shared" si="1"/>
        <v>4428.4357445038204</v>
      </c>
      <c r="E14" s="15">
        <v>57291</v>
      </c>
      <c r="F14" s="18">
        <f t="shared" si="2"/>
        <v>1.6927753526282913E-2</v>
      </c>
      <c r="G14" s="19">
        <f t="shared" si="3"/>
        <v>22003.574276645897</v>
      </c>
      <c r="H14" s="17">
        <f t="shared" si="4"/>
        <v>26432.010021149719</v>
      </c>
      <c r="I14" s="17">
        <v>25022.349876600674</v>
      </c>
      <c r="J14" s="57"/>
    </row>
    <row r="15" spans="1:10">
      <c r="A15" s="14" t="s">
        <v>18</v>
      </c>
      <c r="B15" s="15">
        <v>443692</v>
      </c>
      <c r="C15" s="16">
        <f t="shared" si="0"/>
        <v>0.13109753395094376</v>
      </c>
      <c r="D15" s="17">
        <f t="shared" si="1"/>
        <v>34296.163661838495</v>
      </c>
      <c r="E15" s="15">
        <v>443692</v>
      </c>
      <c r="F15" s="18">
        <f t="shared" si="2"/>
        <v>0.13109753395094376</v>
      </c>
      <c r="G15" s="19">
        <f t="shared" si="3"/>
        <v>170407.39170120214</v>
      </c>
      <c r="H15" s="17">
        <f t="shared" si="4"/>
        <v>204703.55536304065</v>
      </c>
      <c r="I15" s="17">
        <v>191514.9214178868</v>
      </c>
      <c r="J15" s="57"/>
    </row>
    <row r="16" spans="1:10">
      <c r="A16" s="14" t="s">
        <v>19</v>
      </c>
      <c r="B16" s="15">
        <f>1289645-B22</f>
        <v>855299</v>
      </c>
      <c r="C16" s="16">
        <f t="shared" si="0"/>
        <v>0.25271492316901872</v>
      </c>
      <c r="D16" s="17">
        <f t="shared" si="1"/>
        <v>66112.245620400645</v>
      </c>
      <c r="E16" s="15">
        <v>1289645</v>
      </c>
      <c r="F16" s="18">
        <f t="shared" si="2"/>
        <v>0.381050997476098</v>
      </c>
      <c r="G16" s="19">
        <f t="shared" si="3"/>
        <v>495309.90117130091</v>
      </c>
      <c r="H16" s="17">
        <f t="shared" si="4"/>
        <v>561422.14679170155</v>
      </c>
      <c r="I16" s="17">
        <v>531303.18002051231</v>
      </c>
      <c r="J16" s="57"/>
    </row>
    <row r="17" spans="1:11">
      <c r="A17" s="20" t="s">
        <v>20</v>
      </c>
      <c r="B17" s="15">
        <v>41878</v>
      </c>
      <c r="C17" s="16">
        <f t="shared" si="0"/>
        <v>1.2373679324390844E-2</v>
      </c>
      <c r="D17" s="17">
        <f t="shared" si="1"/>
        <v>3237.05350069524</v>
      </c>
      <c r="E17" s="15">
        <v>41878</v>
      </c>
      <c r="F17" s="18">
        <f t="shared" si="2"/>
        <v>1.2373679324390844E-2</v>
      </c>
      <c r="G17" s="19">
        <f t="shared" si="3"/>
        <v>16083.951817168088</v>
      </c>
      <c r="H17" s="17">
        <f t="shared" si="4"/>
        <v>19321.005317863328</v>
      </c>
      <c r="I17" s="17">
        <v>17929.744848253635</v>
      </c>
      <c r="J17" s="57"/>
    </row>
    <row r="18" spans="1:11">
      <c r="A18" s="14" t="s">
        <v>21</v>
      </c>
      <c r="B18" s="15">
        <v>553229</v>
      </c>
      <c r="C18" s="16">
        <f t="shared" si="0"/>
        <v>0.16346239646003685</v>
      </c>
      <c r="D18" s="17">
        <f t="shared" si="1"/>
        <v>42763.070613117321</v>
      </c>
      <c r="E18" s="15">
        <v>553229</v>
      </c>
      <c r="F18" s="18">
        <f t="shared" si="2"/>
        <v>0.16346239646003685</v>
      </c>
      <c r="G18" s="19">
        <f t="shared" si="3"/>
        <v>212476.92296337182</v>
      </c>
      <c r="H18" s="17">
        <f t="shared" si="4"/>
        <v>255239.99357648916</v>
      </c>
      <c r="I18" s="17">
        <v>246739.73776186691</v>
      </c>
      <c r="J18" s="57"/>
    </row>
    <row r="19" spans="1:11">
      <c r="A19" s="14" t="s">
        <v>22</v>
      </c>
      <c r="B19" s="15">
        <v>153199</v>
      </c>
      <c r="C19" s="16">
        <f t="shared" si="0"/>
        <v>4.5265659745387869E-2</v>
      </c>
      <c r="D19" s="17">
        <f t="shared" si="1"/>
        <v>11841.858714671429</v>
      </c>
      <c r="E19" s="15">
        <v>153199</v>
      </c>
      <c r="F19" s="18">
        <f t="shared" si="2"/>
        <v>4.5265659745387869E-2</v>
      </c>
      <c r="G19" s="19">
        <f t="shared" si="3"/>
        <v>58838.658351361912</v>
      </c>
      <c r="H19" s="17">
        <f t="shared" si="4"/>
        <v>70680.517066033339</v>
      </c>
      <c r="I19" s="17">
        <v>65616.872767392342</v>
      </c>
      <c r="J19" s="57"/>
    </row>
    <row r="20" spans="1:11">
      <c r="A20" s="14" t="s">
        <v>23</v>
      </c>
      <c r="B20" s="15">
        <v>98924</v>
      </c>
      <c r="C20" s="16">
        <f t="shared" si="0"/>
        <v>2.9229042778691434E-2</v>
      </c>
      <c r="D20" s="17">
        <f t="shared" si="1"/>
        <v>7646.551423247909</v>
      </c>
      <c r="E20" s="15">
        <v>98924</v>
      </c>
      <c r="F20" s="18">
        <f t="shared" si="2"/>
        <v>2.9229042778691434E-2</v>
      </c>
      <c r="G20" s="19">
        <f t="shared" si="3"/>
        <v>37993.42971396762</v>
      </c>
      <c r="H20" s="17">
        <f t="shared" si="4"/>
        <v>45639.981137215531</v>
      </c>
      <c r="I20" s="17">
        <v>43102.813134193522</v>
      </c>
      <c r="J20" s="57"/>
    </row>
    <row r="21" spans="1:11">
      <c r="A21" s="14" t="s">
        <v>24</v>
      </c>
      <c r="B21" s="15">
        <v>270805</v>
      </c>
      <c r="C21" s="16">
        <f t="shared" si="0"/>
        <v>8.0014667114992666E-2</v>
      </c>
      <c r="D21" s="17">
        <f t="shared" si="1"/>
        <v>20932.477034619002</v>
      </c>
      <c r="E21" s="15">
        <v>270805</v>
      </c>
      <c r="F21" s="18">
        <f t="shared" si="2"/>
        <v>8.0014667114992666E-2</v>
      </c>
      <c r="G21" s="19">
        <f t="shared" si="3"/>
        <v>104007.22507875744</v>
      </c>
      <c r="H21" s="17">
        <f t="shared" si="4"/>
        <v>124939.70211337645</v>
      </c>
      <c r="I21" s="17">
        <v>116131.84931688965</v>
      </c>
      <c r="J21" s="57"/>
    </row>
    <row r="22" spans="1:11" ht="13.5" thickBot="1">
      <c r="A22" s="21" t="s">
        <v>25</v>
      </c>
      <c r="B22" s="22">
        <v>434346</v>
      </c>
      <c r="C22" s="23">
        <f t="shared" si="0"/>
        <v>0.12833607430707927</v>
      </c>
      <c r="D22" s="24">
        <f>C22*$D$32</f>
        <v>33573.743727326393</v>
      </c>
      <c r="E22" s="22">
        <v>0</v>
      </c>
      <c r="F22" s="25">
        <v>0</v>
      </c>
      <c r="G22" s="26">
        <v>0</v>
      </c>
      <c r="H22" s="24">
        <f t="shared" si="4"/>
        <v>33573.743727326393</v>
      </c>
      <c r="I22" s="24">
        <v>34434.944039353948</v>
      </c>
      <c r="J22" s="57"/>
    </row>
    <row r="23" spans="1:11" ht="13.5" thickBot="1">
      <c r="A23" s="27" t="s">
        <v>26</v>
      </c>
      <c r="B23" s="28">
        <f t="shared" ref="B23:I23" si="5">SUM(B12:B22)</f>
        <v>3384442</v>
      </c>
      <c r="C23" s="29">
        <f t="shared" si="5"/>
        <v>1</v>
      </c>
      <c r="D23" s="30">
        <f t="shared" si="5"/>
        <v>261608</v>
      </c>
      <c r="E23" s="28">
        <f t="shared" si="5"/>
        <v>3384442</v>
      </c>
      <c r="F23" s="25">
        <f t="shared" si="5"/>
        <v>1</v>
      </c>
      <c r="G23" s="30">
        <f t="shared" si="5"/>
        <v>1299852</v>
      </c>
      <c r="H23" s="30">
        <f t="shared" si="5"/>
        <v>1561460.0000000002</v>
      </c>
      <c r="I23" s="30">
        <f t="shared" si="5"/>
        <v>1479455</v>
      </c>
    </row>
    <row r="24" spans="1:11">
      <c r="I24" s="31"/>
      <c r="K24" s="32"/>
    </row>
    <row r="25" spans="1:11">
      <c r="I25" s="32"/>
    </row>
    <row r="26" spans="1:11">
      <c r="I26" s="33"/>
    </row>
    <row r="27" spans="1:11" hidden="1">
      <c r="C27" t="s">
        <v>27</v>
      </c>
      <c r="D27" s="34">
        <v>281608</v>
      </c>
      <c r="F27" t="s">
        <v>28</v>
      </c>
      <c r="G27" s="34">
        <v>1409852</v>
      </c>
    </row>
    <row r="28" spans="1:11" hidden="1">
      <c r="C28" t="s">
        <v>29</v>
      </c>
      <c r="D28" s="35">
        <f>-5000</f>
        <v>-5000</v>
      </c>
      <c r="F28" t="s">
        <v>30</v>
      </c>
      <c r="G28" s="34">
        <v>-30000</v>
      </c>
      <c r="H28" s="36"/>
    </row>
    <row r="29" spans="1:11" hidden="1">
      <c r="C29" t="s">
        <v>31</v>
      </c>
      <c r="D29" s="37">
        <v>0</v>
      </c>
      <c r="F29" t="s">
        <v>32</v>
      </c>
      <c r="G29" s="34">
        <v>-2000</v>
      </c>
      <c r="H29" s="36"/>
    </row>
    <row r="30" spans="1:11" hidden="1">
      <c r="C30" s="38" t="s">
        <v>33</v>
      </c>
      <c r="D30" s="39">
        <v>-30000</v>
      </c>
      <c r="F30" s="40" t="s">
        <v>29</v>
      </c>
      <c r="G30" s="35">
        <v>-10000</v>
      </c>
      <c r="H30" s="32"/>
    </row>
    <row r="31" spans="1:11" hidden="1">
      <c r="C31" t="s">
        <v>34</v>
      </c>
      <c r="D31" s="41">
        <v>15000</v>
      </c>
      <c r="F31" s="40" t="s">
        <v>35</v>
      </c>
      <c r="G31" s="37">
        <v>-3000</v>
      </c>
      <c r="H31" s="32"/>
    </row>
    <row r="32" spans="1:11" hidden="1">
      <c r="D32" s="34">
        <f>SUM(D27:D31)</f>
        <v>261608</v>
      </c>
      <c r="F32" s="40" t="s">
        <v>36</v>
      </c>
      <c r="G32" s="34">
        <v>0</v>
      </c>
      <c r="H32" s="32"/>
    </row>
    <row r="33" spans="1:10" hidden="1">
      <c r="D33" s="34"/>
      <c r="F33" s="38" t="s">
        <v>33</v>
      </c>
      <c r="G33" s="39">
        <v>-50000</v>
      </c>
      <c r="H33" s="42" t="s">
        <v>37</v>
      </c>
      <c r="I33" s="36"/>
    </row>
    <row r="34" spans="1:10" hidden="1">
      <c r="D34" s="34"/>
      <c r="F34" s="40" t="s">
        <v>38</v>
      </c>
      <c r="G34" s="41">
        <v>-15000</v>
      </c>
      <c r="H34" s="42"/>
    </row>
    <row r="35" spans="1:10" hidden="1">
      <c r="D35" s="34"/>
      <c r="G35" s="43">
        <f>SUM(G27:G34)</f>
        <v>1299852</v>
      </c>
    </row>
    <row r="36" spans="1:10" hidden="1">
      <c r="B36" s="44"/>
      <c r="C36" s="33"/>
      <c r="D36" s="45"/>
    </row>
    <row r="37" spans="1:10" hidden="1">
      <c r="B37" s="44"/>
      <c r="C37" s="33"/>
      <c r="D37" s="45"/>
      <c r="G37" s="45"/>
      <c r="I37" s="44"/>
    </row>
    <row r="38" spans="1:10">
      <c r="B38" s="44"/>
      <c r="C38" s="33"/>
      <c r="D38" s="45"/>
      <c r="G38" s="45"/>
      <c r="I38" s="44"/>
    </row>
    <row r="39" spans="1:10">
      <c r="B39" s="44"/>
      <c r="C39" s="33"/>
      <c r="G39" s="45"/>
      <c r="I39" s="44"/>
    </row>
    <row r="40" spans="1:10">
      <c r="B40" s="44"/>
      <c r="C40" s="33"/>
      <c r="G40" s="45"/>
      <c r="I40" s="44"/>
    </row>
    <row r="41" spans="1:10">
      <c r="B41" s="44"/>
      <c r="C41" s="33"/>
      <c r="I41" s="44"/>
    </row>
    <row r="42" spans="1:10">
      <c r="A42" s="46"/>
      <c r="B42" s="47"/>
      <c r="C42" s="48"/>
      <c r="D42" s="46"/>
      <c r="E42" s="46"/>
      <c r="F42" s="46"/>
      <c r="G42" s="46"/>
      <c r="H42" s="46"/>
      <c r="I42" s="47"/>
      <c r="J42" s="46"/>
    </row>
    <row r="43" spans="1:10">
      <c r="A43" s="46"/>
      <c r="B43" s="47"/>
      <c r="C43" s="48"/>
      <c r="D43" s="46"/>
      <c r="E43" s="46"/>
      <c r="F43" s="46"/>
      <c r="G43" s="46"/>
      <c r="H43" s="46"/>
      <c r="I43" s="47"/>
      <c r="J43" s="46"/>
    </row>
    <row r="44" spans="1:10">
      <c r="B44" s="44"/>
      <c r="C44" s="33"/>
      <c r="I44" s="44"/>
    </row>
    <row r="45" spans="1:10">
      <c r="B45" s="44"/>
      <c r="C45" s="33"/>
      <c r="I45" s="44"/>
    </row>
  </sheetData>
  <mergeCells count="10">
    <mergeCell ref="A6:I6"/>
    <mergeCell ref="A8:A11"/>
    <mergeCell ref="B8:B11"/>
    <mergeCell ref="C8:C11"/>
    <mergeCell ref="D8:D11"/>
    <mergeCell ref="E8:E11"/>
    <mergeCell ref="F8:F11"/>
    <mergeCell ref="G8:G11"/>
    <mergeCell ref="H8:H11"/>
    <mergeCell ref="I8:I11"/>
  </mergeCells>
  <pageMargins left="0.2" right="0.2" top="0.75" bottom="0.75" header="0.3" footer="0.3"/>
  <pageSetup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Approved Assessment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Jackson</dc:creator>
  <cp:lastModifiedBy>Jacob Kallenbach</cp:lastModifiedBy>
  <dcterms:created xsi:type="dcterms:W3CDTF">2024-01-05T17:55:18Z</dcterms:created>
  <dcterms:modified xsi:type="dcterms:W3CDTF">2024-01-25T18:17:27Z</dcterms:modified>
</cp:coreProperties>
</file>